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p\AppData\Local\Microsoft\Windows\INetCache\Content.Outlook\L6J7Y29H\"/>
    </mc:Choice>
  </mc:AlternateContent>
  <xr:revisionPtr revIDLastSave="0" documentId="13_ncr:1_{62B4672A-2AF4-456C-BC70-2EEE346A24FD}" xr6:coauthVersionLast="45" xr6:coauthVersionMax="45" xr10:uidLastSave="{00000000-0000-0000-0000-000000000000}"/>
  <bookViews>
    <workbookView xWindow="22932" yWindow="-108" windowWidth="23256" windowHeight="12576" xr2:uid="{59C7F8E5-DA11-4270-BE20-D3DF9F171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1" i="1"/>
  <c r="B30" i="1"/>
  <c r="B29" i="1"/>
  <c r="B28" i="1"/>
  <c r="J28" i="1" s="1"/>
  <c r="B23" i="1"/>
  <c r="B22" i="1"/>
  <c r="B21" i="1"/>
  <c r="B20" i="1"/>
  <c r="B19" i="1"/>
  <c r="B18" i="1"/>
  <c r="B17" i="1"/>
  <c r="B15" i="1"/>
  <c r="F13" i="1"/>
  <c r="I10" i="1"/>
  <c r="I9" i="1"/>
  <c r="B6" i="1"/>
  <c r="J31" i="1" l="1"/>
  <c r="J35" i="1"/>
  <c r="J32" i="1"/>
  <c r="B37" i="1"/>
  <c r="B38" i="1" s="1"/>
  <c r="J33" i="1"/>
  <c r="J36" i="1"/>
  <c r="J30" i="1"/>
  <c r="J34" i="1"/>
  <c r="J23" i="1"/>
  <c r="J19" i="1"/>
  <c r="I11" i="1"/>
  <c r="B42" i="1"/>
  <c r="J17" i="1"/>
  <c r="J21" i="1"/>
  <c r="J22" i="1"/>
  <c r="J20" i="1"/>
  <c r="J18" i="1"/>
  <c r="J16" i="1"/>
  <c r="B24" i="1"/>
  <c r="J15" i="1"/>
  <c r="J29" i="1"/>
  <c r="B25" i="1" l="1"/>
  <c r="E39" i="1"/>
  <c r="B39" i="1"/>
</calcChain>
</file>

<file path=xl/sharedStrings.xml><?xml version="1.0" encoding="utf-8"?>
<sst xmlns="http://schemas.openxmlformats.org/spreadsheetml/2006/main" count="63" uniqueCount="61">
  <si>
    <t>Payroll Protection Program Reconciliation</t>
  </si>
  <si>
    <t>Use the yellow-highlighted cells to input your numbers</t>
  </si>
  <si>
    <t>Remove example #'s in cells B5,D9,D10,D11,C15,E15,&amp; C28, replace with your #'s.</t>
  </si>
  <si>
    <t>Loan Distribution Date:</t>
  </si>
  <si>
    <t>(The rest of the worksheet is Protected, but there is no Password if you wish to make changes)</t>
  </si>
  <si>
    <t>Last Payroll Date:</t>
  </si>
  <si>
    <t xml:space="preserve">   This is 56 days (8 weeks) from the date Lender first dispurses money to dealership</t>
  </si>
  <si>
    <t>Number of full time employees you had in the following periods:</t>
  </si>
  <si>
    <t>Full time employees retained:</t>
  </si>
  <si>
    <t>February 15, 2019 - June 30, 2019 average FTE</t>
  </si>
  <si>
    <t>Actual FTE Employees June 30, 2020</t>
  </si>
  <si>
    <t>Jan 1, 2020 - February 29, 2020 average FTE</t>
  </si>
  <si>
    <t>Lesser of 2/15-6/30/2019 or 1/1-2/29/2020</t>
  </si>
  <si>
    <t>Actual FTE Employee count June 30, 2020</t>
  </si>
  <si>
    <t>% FTE Employees Retained Jun 30, 2020</t>
  </si>
  <si>
    <t>Total PPP Loan</t>
  </si>
  <si>
    <t xml:space="preserve">Weekly Payroll to cover 75% of loan = </t>
  </si>
  <si>
    <t>Payroll</t>
  </si>
  <si>
    <t>Salaries, Wages, Commissions, Bonus' = &lt; $100k</t>
  </si>
  <si>
    <t>Cash Tips</t>
  </si>
  <si>
    <t>Vacation, Parental, Medical, Sick Leave</t>
  </si>
  <si>
    <t>Health Care Benefits</t>
  </si>
  <si>
    <t>Retirement Benefits</t>
  </si>
  <si>
    <t>State &amp; Local Tax on Comp (SUTA)</t>
  </si>
  <si>
    <t>Separation or Dismissal Pay</t>
  </si>
  <si>
    <t>Cumulative % of Total Payroll to PPP Loan</t>
  </si>
  <si>
    <t>FTE Employees</t>
  </si>
  <si>
    <t>Week 1 Payroll</t>
  </si>
  <si>
    <t>Week 2 Payroll</t>
  </si>
  <si>
    <t>Week 3 Payroll</t>
  </si>
  <si>
    <t>Week 4 Payroll</t>
  </si>
  <si>
    <t>Week 5 Payroll</t>
  </si>
  <si>
    <t>Week 6 Payroll</t>
  </si>
  <si>
    <t>Week 7 Payroll</t>
  </si>
  <si>
    <t>Week 8 Payroll</t>
  </si>
  <si>
    <t>Week 9 Payroll-if needed</t>
  </si>
  <si>
    <t>Total</t>
  </si>
  <si>
    <t>% of loan used</t>
  </si>
  <si>
    <t>Cumulative Total to PPP Loan</t>
  </si>
  <si>
    <t>These expenses make up 25% of PPP Loan and have to be dated before 2/15/2020</t>
  </si>
  <si>
    <t>Expenses</t>
  </si>
  <si>
    <t>Rent</t>
  </si>
  <si>
    <t>Mort. Intrst</t>
  </si>
  <si>
    <t>Utilities</t>
  </si>
  <si>
    <t>Other Interest*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</si>
  <si>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</si>
  <si>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</si>
  <si>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</si>
  <si>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</si>
  <si>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</si>
  <si>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</si>
  <si>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</si>
  <si>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</si>
  <si>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9 - if needed</t>
  </si>
  <si>
    <t>* Interest payments on any other debt obligations that were incurred before 2/15/2020</t>
  </si>
  <si>
    <t>Payroll to Other Qualified Expenses</t>
  </si>
  <si>
    <r>
      <t xml:space="preserve">          </t>
    </r>
    <r>
      <rPr>
        <b/>
        <sz val="10"/>
        <color theme="1"/>
        <rFont val="Calibri"/>
        <family val="2"/>
        <scheme val="minor"/>
      </rPr>
      <t>Total % of loan used</t>
    </r>
  </si>
  <si>
    <t xml:space="preserve">             By Payroll &amp; Expenses</t>
  </si>
  <si>
    <t>% Forgiveness Based on Employee Count</t>
  </si>
  <si>
    <t>This calculation does not account for forgiveness reduction from reducing employees' salaries as described in the CARES Act.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</si>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</sst>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D9"/>
        <bgColor indexed="64"/>
      </patternFill>
    </fill>
    <fill>
      <patternFill patternType="solid">
        <fgColor rgb="FFFFCF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4" fontId="2" fillId="2" borderId="0" xfId="0" applyNumberFormat="1" applyFont="1" applyFill="1" applyProtection="1">
      <protection locked="0"/>
    </xf>
    <xf numFmtId="14" fontId="2" fillId="0" borderId="0" xfId="0" applyNumberFormat="1" applyFont="1"/>
    <xf numFmtId="0" fontId="6" fillId="0" borderId="0" xfId="0" applyFont="1"/>
    <xf numFmtId="3" fontId="6" fillId="2" borderId="1" xfId="0" applyNumberFormat="1" applyFont="1" applyFill="1" applyBorder="1" applyProtection="1">
      <protection locked="0"/>
    </xf>
    <xf numFmtId="164" fontId="6" fillId="0" borderId="3" xfId="0" applyNumberFormat="1" applyFont="1" applyBorder="1"/>
    <xf numFmtId="3" fontId="4" fillId="2" borderId="4" xfId="0" applyNumberFormat="1" applyFont="1" applyFill="1" applyBorder="1" applyProtection="1">
      <protection locked="0"/>
    </xf>
    <xf numFmtId="3" fontId="6" fillId="2" borderId="5" xfId="0" applyNumberFormat="1" applyFont="1" applyFill="1" applyBorder="1" applyProtection="1">
      <protection locked="0"/>
    </xf>
    <xf numFmtId="10" fontId="6" fillId="0" borderId="3" xfId="0" applyNumberFormat="1" applyFont="1" applyBorder="1"/>
    <xf numFmtId="165" fontId="2" fillId="2" borderId="0" xfId="0" applyNumberFormat="1" applyFont="1" applyFill="1" applyProtection="1">
      <protection locked="0"/>
    </xf>
    <xf numFmtId="0" fontId="2" fillId="0" borderId="0" xfId="0" applyFont="1"/>
    <xf numFmtId="165" fontId="2" fillId="3" borderId="6" xfId="0" applyNumberFormat="1" applyFont="1" applyFill="1" applyBorder="1"/>
    <xf numFmtId="0" fontId="7" fillId="0" borderId="0" xfId="0" applyFont="1" applyAlignment="1">
      <alignment wrapText="1"/>
    </xf>
    <xf numFmtId="165" fontId="0" fillId="0" borderId="0" xfId="0" applyNumberFormat="1"/>
    <xf numFmtId="165" fontId="6" fillId="2" borderId="7" xfId="0" applyNumberFormat="1" applyFont="1" applyFill="1" applyBorder="1" applyProtection="1">
      <protection locked="0"/>
    </xf>
    <xf numFmtId="165" fontId="6" fillId="2" borderId="8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0" fontId="0" fillId="0" borderId="0" xfId="0" applyNumberFormat="1"/>
    <xf numFmtId="1" fontId="6" fillId="2" borderId="10" xfId="0" applyNumberFormat="1" applyFont="1" applyFill="1" applyBorder="1" applyProtection="1">
      <protection locked="0"/>
    </xf>
    <xf numFmtId="2" fontId="6" fillId="0" borderId="0" xfId="0" applyNumberFormat="1" applyFont="1"/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6" fillId="2" borderId="1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2" fontId="0" fillId="0" borderId="0" xfId="0" applyNumberFormat="1"/>
    <xf numFmtId="165" fontId="6" fillId="2" borderId="14" xfId="0" applyNumberFormat="1" applyFont="1" applyFill="1" applyBorder="1" applyProtection="1">
      <protection locked="0"/>
    </xf>
    <xf numFmtId="165" fontId="6" fillId="2" borderId="15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2" fontId="4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165" fontId="7" fillId="2" borderId="8" xfId="0" applyNumberFormat="1" applyFont="1" applyFill="1" applyBorder="1" applyProtection="1">
      <protection locked="0"/>
    </xf>
    <xf numFmtId="165" fontId="7" fillId="2" borderId="12" xfId="0" applyNumberFormat="1" applyFont="1" applyFill="1" applyBorder="1" applyProtection="1">
      <protection locked="0"/>
    </xf>
    <xf numFmtId="2" fontId="0" fillId="0" borderId="18" xfId="0" applyNumberFormat="1" applyBorder="1"/>
    <xf numFmtId="165" fontId="7" fillId="2" borderId="15" xfId="0" applyNumberFormat="1" applyFont="1" applyFill="1" applyBorder="1" applyProtection="1">
      <protection locked="0"/>
    </xf>
    <xf numFmtId="164" fontId="4" fillId="0" borderId="0" xfId="1" applyNumberFormat="1" applyFont="1" applyBorder="1" applyAlignment="1">
      <alignment horizontal="left"/>
    </xf>
    <xf numFmtId="165" fontId="8" fillId="0" borderId="0" xfId="0" applyNumberFormat="1" applyFont="1"/>
    <xf numFmtId="164" fontId="4" fillId="0" borderId="0" xfId="1" applyNumberFormat="1" applyFont="1" applyBorder="1" applyAlignment="1">
      <alignment horizontal="left" vertical="center" wrapText="1"/>
    </xf>
    <xf numFmtId="10" fontId="9" fillId="0" borderId="0" xfId="0" applyNumberFormat="1" applyFont="1"/>
    <xf numFmtId="0" fontId="6" fillId="0" borderId="0" xfId="0" applyFont="1" applyAlignment="1">
      <alignment shrinkToFit="1"/>
    </xf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10" fontId="2" fillId="0" borderId="22" xfId="2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6" fillId="0" borderId="0" xfId="0" applyFont="1" applyAlignment="1">
      <alignment shrinkToFit="1"/>
    </xf>
    <xf numFmtId="0" fontId="6" fillId="0" borderId="0" xfId="0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5" fontId="6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shrinkToFit="1"/>
    </xf>
    <xf numFmtId="0" fontId="4" fillId="0" borderId="0" xfId="0" applyFont="1" applyAlignment="1">
      <alignment horizontal="left" vertical="center" wrapText="1"/>
    </xf>
    <xf numFmtId="10" fontId="2" fillId="4" borderId="19" xfId="0" applyNumberFormat="1" applyFont="1" applyFill="1" applyBorder="1" applyAlignment="1">
      <alignment horizontal="center" vertical="center"/>
    </xf>
    <xf numFmtId="10" fontId="2" fillId="4" borderId="2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10" fontId="2" fillId="5" borderId="19" xfId="0" applyNumberFormat="1" applyFont="1" applyFill="1" applyBorder="1" applyAlignment="1">
      <alignment horizontal="center" vertical="center"/>
    </xf>
    <xf numFmtId="10" fontId="2" fillId="5" borderId="21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rgb="FF993366"/>
      </font>
      <fill>
        <patternFill>
          <bgColor rgb="FFFFCCCC"/>
        </patternFill>
      </fill>
    </dxf>
    <dxf>
      <font>
        <b/>
        <i val="0"/>
      </font>
      <fill>
        <patternFill>
          <bgColor rgb="FFCCFF99"/>
        </patternFill>
      </fill>
    </dxf>
    <dxf>
      <font>
        <b/>
        <i val="0"/>
      </font>
      <fill>
        <patternFill>
          <bgColor rgb="FFCCFF99"/>
        </patternFill>
      </fill>
    </dxf>
    <dxf>
      <font>
        <b/>
        <i val="0"/>
        <color rgb="FF993366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8A5B-B3B1-4240-9AC0-4AF2C234FA48}">
  <dimension ref="A1:AA42"/>
  <sheetViews>
    <sheetView tabSelected="1" workbookViewId="0">
      <selection activeCell="L5" sqref="L5"/>
    </sheetView>
  </sheetViews>
  <sheetFormatPr defaultColWidth="8.77734375" defaultRowHeight="14.4" x14ac:dyDescent="0.3"/>
  <cols>
    <col min="1" max="1" width="20.33203125" customWidth="1"/>
    <col min="2" max="3" width="13" customWidth="1"/>
    <col min="4" max="4" width="10.109375" customWidth="1"/>
    <col min="5" max="6" width="11.109375" customWidth="1"/>
    <col min="7" max="10" width="10.109375" customWidth="1"/>
    <col min="11" max="11" width="9.33203125" customWidth="1"/>
  </cols>
  <sheetData>
    <row r="1" spans="1:27" ht="20.25" customHeight="1" x14ac:dyDescent="0.4">
      <c r="A1" s="1" t="s">
        <v>60</v>
      </c>
      <c r="C1" s="2" t="s">
        <v>0</v>
      </c>
    </row>
    <row r="3" spans="1:27" x14ac:dyDescent="0.3">
      <c r="C3" s="52" t="s">
        <v>1</v>
      </c>
      <c r="D3" s="52"/>
      <c r="E3" s="52"/>
      <c r="F3" s="52"/>
      <c r="G3" s="52"/>
      <c r="H3" s="52"/>
      <c r="I3" s="52"/>
    </row>
    <row r="4" spans="1:27" x14ac:dyDescent="0.3">
      <c r="C4" s="52" t="s">
        <v>2</v>
      </c>
      <c r="D4" s="52"/>
      <c r="E4" s="52"/>
      <c r="F4" s="52"/>
      <c r="G4" s="52"/>
      <c r="H4" s="52"/>
      <c r="I4" s="52"/>
    </row>
    <row r="5" spans="1:27" x14ac:dyDescent="0.3">
      <c r="A5" s="3" t="s">
        <v>3</v>
      </c>
      <c r="B5" s="4">
        <v>43931</v>
      </c>
      <c r="C5" s="53" t="s">
        <v>4</v>
      </c>
      <c r="D5" s="53"/>
      <c r="E5" s="53"/>
      <c r="F5" s="53"/>
      <c r="G5" s="53"/>
      <c r="H5" s="53"/>
      <c r="I5" s="53"/>
    </row>
    <row r="6" spans="1:27" x14ac:dyDescent="0.3">
      <c r="A6" s="3" t="s">
        <v>5</v>
      </c>
      <c r="B6" s="5">
        <f>IF(B5=0,"",B5+56)</f>
        <v>43987</v>
      </c>
      <c r="C6" s="54" t="s">
        <v>6</v>
      </c>
      <c r="D6" s="55"/>
      <c r="E6" s="55"/>
      <c r="F6" s="55"/>
      <c r="G6" s="55"/>
      <c r="H6" s="55"/>
      <c r="I6" s="55"/>
    </row>
    <row r="7" spans="1:27" ht="10.050000000000001" customHeight="1" x14ac:dyDescent="0.3">
      <c r="A7" s="6"/>
    </row>
    <row r="8" spans="1:27" x14ac:dyDescent="0.3">
      <c r="A8" s="3" t="s">
        <v>7</v>
      </c>
      <c r="F8" s="3" t="s">
        <v>8</v>
      </c>
    </row>
    <row r="9" spans="1:27" x14ac:dyDescent="0.3">
      <c r="A9" s="6" t="s">
        <v>9</v>
      </c>
      <c r="D9" s="7">
        <v>10</v>
      </c>
      <c r="F9" s="56" t="s">
        <v>10</v>
      </c>
      <c r="G9" s="57"/>
      <c r="H9" s="58"/>
      <c r="I9" s="8">
        <f>D11</f>
        <v>10</v>
      </c>
    </row>
    <row r="10" spans="1:27" x14ac:dyDescent="0.3">
      <c r="A10" s="6" t="s">
        <v>11</v>
      </c>
      <c r="D10" s="9">
        <v>10</v>
      </c>
      <c r="F10" s="50" t="s">
        <v>12</v>
      </c>
      <c r="G10" s="51"/>
      <c r="H10" s="51"/>
      <c r="I10" s="8">
        <f>MIN(D9,D10)</f>
        <v>10</v>
      </c>
    </row>
    <row r="11" spans="1:27" x14ac:dyDescent="0.3">
      <c r="A11" s="6" t="s">
        <v>13</v>
      </c>
      <c r="D11" s="10">
        <v>10</v>
      </c>
      <c r="F11" s="61" t="s">
        <v>14</v>
      </c>
      <c r="G11" s="61"/>
      <c r="H11" s="61"/>
      <c r="I11" s="11">
        <f>IF(I9=0,"",I9/I10)</f>
        <v>1</v>
      </c>
    </row>
    <row r="12" spans="1:27" ht="10.050000000000001" customHeight="1" x14ac:dyDescent="0.3">
      <c r="A12" s="6"/>
    </row>
    <row r="13" spans="1:27" ht="13.5" customHeight="1" x14ac:dyDescent="0.3">
      <c r="A13" s="3" t="s">
        <v>15</v>
      </c>
      <c r="B13" s="12">
        <v>100000</v>
      </c>
      <c r="C13" s="13" t="s">
        <v>16</v>
      </c>
      <c r="D13" s="13"/>
      <c r="F13" s="14">
        <f>(B13/8)*0.75</f>
        <v>9375</v>
      </c>
    </row>
    <row r="14" spans="1:27" ht="48.6" x14ac:dyDescent="0.3">
      <c r="A14" s="3" t="s">
        <v>17</v>
      </c>
      <c r="C14" s="15" t="s">
        <v>18</v>
      </c>
      <c r="D14" s="15" t="s">
        <v>19</v>
      </c>
      <c r="E14" s="15" t="s">
        <v>20</v>
      </c>
      <c r="F14" s="15" t="s">
        <v>21</v>
      </c>
      <c r="G14" s="15" t="s">
        <v>22</v>
      </c>
      <c r="H14" s="15" t="s">
        <v>23</v>
      </c>
      <c r="I14" s="15" t="s">
        <v>24</v>
      </c>
      <c r="J14" s="15" t="s">
        <v>25</v>
      </c>
      <c r="K14" s="15" t="s">
        <v>26</v>
      </c>
    </row>
    <row r="15" spans="1:27" ht="13.5" customHeight="1" x14ac:dyDescent="0.3">
      <c r="A15" s="6" t="s">
        <v>27</v>
      </c>
      <c r="B15" s="16">
        <f>SUM(C15:I15)</f>
        <v>3</v>
      </c>
      <c r="C15" s="17">
        <v>1</v>
      </c>
      <c r="D15" s="18"/>
      <c r="E15" s="18">
        <v>0</v>
      </c>
      <c r="F15" s="18"/>
      <c r="G15" s="18">
        <v>1</v>
      </c>
      <c r="H15" s="18">
        <v>1</v>
      </c>
      <c r="I15" s="19"/>
      <c r="J15" s="20">
        <f>B15/B13</f>
        <v>3.0000000000000001E-5</v>
      </c>
      <c r="K15" s="21"/>
    </row>
    <row r="16" spans="1:27" ht="13.5" customHeight="1" x14ac:dyDescent="0.3">
      <c r="A16" s="22" t="s">
        <v>28</v>
      </c>
      <c r="B16" s="16">
        <v>0</v>
      </c>
      <c r="C16" s="23"/>
      <c r="D16" s="24"/>
      <c r="E16" s="24"/>
      <c r="F16" s="24"/>
      <c r="G16" s="24"/>
      <c r="H16" s="24"/>
      <c r="I16" s="25"/>
      <c r="J16" s="20">
        <f>(B16+B15)/B13</f>
        <v>3.0000000000000001E-5</v>
      </c>
      <c r="K16" s="26"/>
      <c r="AA16" s="27"/>
    </row>
    <row r="17" spans="1:27" ht="13.5" customHeight="1" x14ac:dyDescent="0.3">
      <c r="A17" s="22" t="s">
        <v>29</v>
      </c>
      <c r="B17" s="16">
        <f t="shared" ref="B17:B23" si="0">SUM(C17:I17)</f>
        <v>0</v>
      </c>
      <c r="C17" s="23"/>
      <c r="D17" s="24"/>
      <c r="E17" s="24"/>
      <c r="F17" s="24"/>
      <c r="G17" s="24"/>
      <c r="H17" s="24"/>
      <c r="I17" s="25"/>
      <c r="J17" s="20">
        <f>(B17+B16+B15)/B13</f>
        <v>3.0000000000000001E-5</v>
      </c>
      <c r="K17" s="26"/>
      <c r="AA17" s="27"/>
    </row>
    <row r="18" spans="1:27" ht="13.5" customHeight="1" x14ac:dyDescent="0.3">
      <c r="A18" s="22" t="s">
        <v>30</v>
      </c>
      <c r="B18" s="16">
        <f t="shared" si="0"/>
        <v>0</v>
      </c>
      <c r="C18" s="23"/>
      <c r="D18" s="24"/>
      <c r="E18" s="24"/>
      <c r="F18" s="24"/>
      <c r="G18" s="24"/>
      <c r="H18" s="24"/>
      <c r="I18" s="25"/>
      <c r="J18" s="20">
        <f>(B18+B17+B16+B15)/B13</f>
        <v>3.0000000000000001E-5</v>
      </c>
      <c r="K18" s="26"/>
      <c r="AA18" s="27"/>
    </row>
    <row r="19" spans="1:27" ht="13.5" customHeight="1" x14ac:dyDescent="0.3">
      <c r="A19" s="22" t="s">
        <v>31</v>
      </c>
      <c r="B19" s="16">
        <f t="shared" si="0"/>
        <v>0</v>
      </c>
      <c r="C19" s="23"/>
      <c r="D19" s="24"/>
      <c r="E19" s="24"/>
      <c r="F19" s="24"/>
      <c r="G19" s="24"/>
      <c r="H19" s="24"/>
      <c r="I19" s="25"/>
      <c r="J19" s="20">
        <f>(B19+B18+B17+B16+B15)/B13</f>
        <v>3.0000000000000001E-5</v>
      </c>
      <c r="K19" s="26"/>
      <c r="AA19" s="27"/>
    </row>
    <row r="20" spans="1:27" ht="13.5" customHeight="1" x14ac:dyDescent="0.3">
      <c r="A20" s="22" t="s">
        <v>32</v>
      </c>
      <c r="B20" s="16">
        <f t="shared" si="0"/>
        <v>0</v>
      </c>
      <c r="C20" s="23"/>
      <c r="D20" s="24"/>
      <c r="E20" s="24"/>
      <c r="F20" s="24"/>
      <c r="G20" s="24"/>
      <c r="H20" s="24"/>
      <c r="I20" s="25"/>
      <c r="J20" s="20">
        <f>(B20+B19+B18+B17+B16+B15)/B13</f>
        <v>3.0000000000000001E-5</v>
      </c>
      <c r="K20" s="26"/>
      <c r="AA20" s="27"/>
    </row>
    <row r="21" spans="1:27" ht="13.5" customHeight="1" x14ac:dyDescent="0.3">
      <c r="A21" s="22" t="s">
        <v>33</v>
      </c>
      <c r="B21" s="16">
        <f t="shared" si="0"/>
        <v>0</v>
      </c>
      <c r="C21" s="23"/>
      <c r="D21" s="24"/>
      <c r="E21" s="24"/>
      <c r="F21" s="24"/>
      <c r="G21" s="24"/>
      <c r="H21" s="24"/>
      <c r="I21" s="25"/>
      <c r="J21" s="20">
        <f>(B21+B20+B19+B18+B17+B16+B15)/B13</f>
        <v>3.0000000000000001E-5</v>
      </c>
      <c r="K21" s="26"/>
      <c r="AA21" s="27"/>
    </row>
    <row r="22" spans="1:27" ht="13.5" customHeight="1" x14ac:dyDescent="0.3">
      <c r="A22" s="22" t="s">
        <v>34</v>
      </c>
      <c r="B22" s="16">
        <f t="shared" si="0"/>
        <v>0</v>
      </c>
      <c r="C22" s="23"/>
      <c r="D22" s="24"/>
      <c r="E22" s="24"/>
      <c r="F22" s="24"/>
      <c r="G22" s="24"/>
      <c r="H22" s="24"/>
      <c r="I22" s="25"/>
      <c r="J22" s="20">
        <f>(B22+B21+B20+B19+B18+B17+B16+B15)/B13</f>
        <v>3.0000000000000001E-5</v>
      </c>
      <c r="K22" s="26"/>
      <c r="AA22" s="27"/>
    </row>
    <row r="23" spans="1:27" ht="13.5" customHeight="1" x14ac:dyDescent="0.3">
      <c r="A23" s="22" t="s">
        <v>35</v>
      </c>
      <c r="B23" s="16">
        <f t="shared" si="0"/>
        <v>0</v>
      </c>
      <c r="C23" s="28"/>
      <c r="D23" s="29"/>
      <c r="E23" s="29"/>
      <c r="F23" s="29"/>
      <c r="G23" s="29"/>
      <c r="H23" s="29"/>
      <c r="I23" s="30"/>
      <c r="J23" s="20">
        <f>(B23+B21+B20+B19+B18+B17+B16+B15)/B13</f>
        <v>3.0000000000000001E-5</v>
      </c>
      <c r="K23" s="31"/>
    </row>
    <row r="24" spans="1:27" x14ac:dyDescent="0.3">
      <c r="A24" s="32" t="s">
        <v>36</v>
      </c>
      <c r="B24" s="33">
        <f>SUM(B15:B23)</f>
        <v>3</v>
      </c>
      <c r="C24" s="16"/>
      <c r="D24" s="16"/>
      <c r="E24" s="16"/>
      <c r="F24" s="16"/>
      <c r="G24" s="16"/>
      <c r="H24" s="16"/>
      <c r="I24" s="16"/>
      <c r="AA24" s="27"/>
    </row>
    <row r="25" spans="1:27" ht="15" customHeight="1" x14ac:dyDescent="0.3">
      <c r="A25" s="32" t="s">
        <v>37</v>
      </c>
      <c r="B25" s="34">
        <f>IF(B24=0,"",B24/B13)</f>
        <v>3.0000000000000001E-5</v>
      </c>
      <c r="J25" s="62" t="s">
        <v>38</v>
      </c>
      <c r="AA25" s="27"/>
    </row>
    <row r="26" spans="1:27" x14ac:dyDescent="0.3">
      <c r="A26" s="22"/>
      <c r="C26" s="63" t="s">
        <v>39</v>
      </c>
      <c r="D26" s="63"/>
      <c r="E26" s="63"/>
      <c r="F26" s="63"/>
      <c r="G26" s="63"/>
      <c r="H26" s="63"/>
      <c r="I26" s="63"/>
      <c r="J26" s="62"/>
      <c r="M26" s="6"/>
      <c r="AA26" s="27"/>
    </row>
    <row r="27" spans="1:27" ht="13.5" customHeight="1" x14ac:dyDescent="0.3">
      <c r="A27" s="32" t="s">
        <v>40</v>
      </c>
      <c r="C27" s="6" t="s">
        <v>41</v>
      </c>
      <c r="D27" s="6" t="s">
        <v>42</v>
      </c>
      <c r="E27" s="6" t="s">
        <v>43</v>
      </c>
      <c r="F27" s="6" t="s">
        <v>44</v>
      </c>
      <c r="J27" s="62"/>
      <c r="AA27" s="27"/>
    </row>
    <row r="28" spans="1:27" ht="13.5" customHeight="1" x14ac:dyDescent="0.3">
      <c r="A28" s="22" t="s">
        <v>45</v>
      </c>
      <c r="B28" s="16">
        <f>SUM(C28:F28)</f>
        <v>2</v>
      </c>
      <c r="C28" s="17">
        <v>2</v>
      </c>
      <c r="D28" s="35"/>
      <c r="E28" s="18"/>
      <c r="F28" s="19"/>
      <c r="J28" s="20">
        <f>B28/B13</f>
        <v>2.0000000000000002E-5</v>
      </c>
      <c r="AA28" s="27"/>
    </row>
    <row r="29" spans="1:27" ht="13.5" customHeight="1" thickBot="1" x14ac:dyDescent="0.35">
      <c r="A29" s="22" t="s">
        <v>46</v>
      </c>
      <c r="B29" s="16">
        <f t="shared" ref="B29:B36" si="1">SUM(C29:F29)</f>
        <v>0</v>
      </c>
      <c r="C29" s="23"/>
      <c r="D29" s="36"/>
      <c r="E29" s="24"/>
      <c r="F29" s="25"/>
      <c r="J29" s="20">
        <f>(B29+B28)/B13</f>
        <v>2.0000000000000002E-5</v>
      </c>
      <c r="AA29" s="37"/>
    </row>
    <row r="30" spans="1:27" ht="13.5" customHeight="1" thickTop="1" x14ac:dyDescent="0.3">
      <c r="A30" s="22" t="s">
        <v>47</v>
      </c>
      <c r="B30" s="16">
        <f t="shared" si="1"/>
        <v>0</v>
      </c>
      <c r="C30" s="23"/>
      <c r="D30" s="36"/>
      <c r="E30" s="24"/>
      <c r="F30" s="25"/>
      <c r="J30" s="20">
        <f>(B30+B29+B28)/B13</f>
        <v>2.0000000000000002E-5</v>
      </c>
    </row>
    <row r="31" spans="1:27" ht="13.5" customHeight="1" thickBot="1" x14ac:dyDescent="0.35">
      <c r="A31" s="22" t="s">
        <v>48</v>
      </c>
      <c r="B31" s="16">
        <f t="shared" si="1"/>
        <v>0</v>
      </c>
      <c r="C31" s="23"/>
      <c r="D31" s="36"/>
      <c r="E31" s="24"/>
      <c r="F31" s="25"/>
      <c r="J31" s="20">
        <f>(B31+B30+B29+B28)/B13</f>
        <v>2.0000000000000002E-5</v>
      </c>
      <c r="AA31" s="37"/>
    </row>
    <row r="32" spans="1:27" ht="13.5" customHeight="1" thickTop="1" x14ac:dyDescent="0.3">
      <c r="A32" s="22" t="s">
        <v>49</v>
      </c>
      <c r="B32" s="16">
        <f t="shared" si="1"/>
        <v>0</v>
      </c>
      <c r="C32" s="23"/>
      <c r="D32" s="36"/>
      <c r="E32" s="24"/>
      <c r="F32" s="25"/>
      <c r="J32" s="20">
        <f>(B32+B31+B30+B29+B28)/B13</f>
        <v>2.0000000000000002E-5</v>
      </c>
    </row>
    <row r="33" spans="1:11" ht="13.5" customHeight="1" x14ac:dyDescent="0.3">
      <c r="A33" s="22" t="s">
        <v>50</v>
      </c>
      <c r="B33" s="16">
        <f t="shared" si="1"/>
        <v>0</v>
      </c>
      <c r="C33" s="23"/>
      <c r="D33" s="36"/>
      <c r="E33" s="24"/>
      <c r="F33" s="25"/>
      <c r="J33" s="20">
        <f>(B33+B32+B31+B30+B29+B28)/B13</f>
        <v>2.0000000000000002E-5</v>
      </c>
    </row>
    <row r="34" spans="1:11" ht="13.5" customHeight="1" x14ac:dyDescent="0.3">
      <c r="A34" s="22" t="s">
        <v>51</v>
      </c>
      <c r="B34" s="16">
        <f t="shared" si="1"/>
        <v>0</v>
      </c>
      <c r="C34" s="23"/>
      <c r="D34" s="36"/>
      <c r="E34" s="24"/>
      <c r="F34" s="25"/>
      <c r="J34" s="20">
        <f>(B34+B33+B32+B31+B30+B29+B28)/B13</f>
        <v>2.0000000000000002E-5</v>
      </c>
    </row>
    <row r="35" spans="1:11" ht="13.5" customHeight="1" x14ac:dyDescent="0.3">
      <c r="A35" s="22" t="s">
        <v>52</v>
      </c>
      <c r="B35" s="16">
        <f t="shared" si="1"/>
        <v>0</v>
      </c>
      <c r="C35" s="23"/>
      <c r="D35" s="36"/>
      <c r="E35" s="24"/>
      <c r="F35" s="25"/>
      <c r="J35" s="20">
        <f>(B35+B34+B33+B32+B31+B30+B29+B28)/B13</f>
        <v>2.0000000000000002E-5</v>
      </c>
    </row>
    <row r="36" spans="1:11" ht="13.5" customHeight="1" x14ac:dyDescent="0.3">
      <c r="A36" s="22" t="s">
        <v>53</v>
      </c>
      <c r="B36" s="16">
        <f t="shared" si="1"/>
        <v>0</v>
      </c>
      <c r="C36" s="28"/>
      <c r="D36" s="38"/>
      <c r="E36" s="29"/>
      <c r="F36" s="30"/>
      <c r="J36" s="20">
        <f>(B36+B35+B34+B33+B32+B31+B30+B29+B28)/B13</f>
        <v>2.0000000000000002E-5</v>
      </c>
    </row>
    <row r="37" spans="1:11" x14ac:dyDescent="0.3">
      <c r="A37" s="39" t="s">
        <v>36</v>
      </c>
      <c r="B37" s="40">
        <f>SUM(B28:B36)</f>
        <v>2</v>
      </c>
      <c r="F37" s="64" t="s">
        <v>54</v>
      </c>
      <c r="G37" s="64"/>
      <c r="H37" s="64"/>
      <c r="I37" s="64"/>
      <c r="J37" s="64"/>
      <c r="K37" s="64"/>
    </row>
    <row r="38" spans="1:11" ht="15" thickBot="1" x14ac:dyDescent="0.35">
      <c r="A38" s="41" t="s">
        <v>37</v>
      </c>
      <c r="B38" s="42">
        <f>B37/B13</f>
        <v>2.0000000000000002E-5</v>
      </c>
      <c r="E38" s="43"/>
    </row>
    <row r="39" spans="1:11" x14ac:dyDescent="0.3">
      <c r="A39" s="65" t="s">
        <v>55</v>
      </c>
      <c r="B39" s="66">
        <f>IF(B24=0,"",B24/(B24+B37))</f>
        <v>0.6</v>
      </c>
      <c r="C39" s="68" t="s">
        <v>56</v>
      </c>
      <c r="D39" s="61"/>
      <c r="E39" s="69">
        <f>IF(B24=0,"",SUM(B24+B37)/B13)</f>
        <v>5.0000000000000002E-5</v>
      </c>
    </row>
    <row r="40" spans="1:11" ht="15" thickBot="1" x14ac:dyDescent="0.35">
      <c r="A40" s="65"/>
      <c r="B40" s="67"/>
      <c r="C40" s="71" t="s">
        <v>57</v>
      </c>
      <c r="D40" s="72"/>
      <c r="E40" s="70"/>
      <c r="F40" s="44"/>
      <c r="G40" s="44"/>
      <c r="H40" s="44"/>
      <c r="I40" s="44"/>
      <c r="J40" s="44"/>
      <c r="K40" s="44"/>
    </row>
    <row r="41" spans="1:11" ht="15" thickBot="1" x14ac:dyDescent="0.35">
      <c r="A41" s="59" t="s">
        <v>58</v>
      </c>
      <c r="B41" s="45"/>
      <c r="D41" s="44"/>
      <c r="E41" s="44"/>
      <c r="F41" s="44"/>
      <c r="G41" s="44"/>
      <c r="H41" s="44"/>
      <c r="I41" s="44"/>
    </row>
    <row r="42" spans="1:11" ht="15" thickBot="1" x14ac:dyDescent="0.35">
      <c r="A42" s="60"/>
      <c r="B42" s="46">
        <f>IF(I9=0,"",I9/I10)</f>
        <v>1</v>
      </c>
      <c r="C42" s="47" t="s">
        <v>59</v>
      </c>
      <c r="D42" s="48"/>
      <c r="E42" s="48"/>
      <c r="F42" s="48"/>
      <c r="G42" s="48"/>
      <c r="H42" s="48"/>
      <c r="I42" s="48"/>
      <c r="J42" s="49"/>
      <c r="K42" s="49"/>
    </row>
  </sheetData>
  <mergeCells count="16">
    <mergeCell ref="A41:A42"/>
    <mergeCell ref="F11:H11"/>
    <mergeCell ref="J25:J27"/>
    <mergeCell ref="C26:I26"/>
    <mergeCell ref="F37:K37"/>
    <mergeCell ref="A39:A40"/>
    <mergeCell ref="B39:B40"/>
    <mergeCell ref="C39:D39"/>
    <mergeCell ref="E39:E40"/>
    <mergeCell ref="C40:D40"/>
    <mergeCell ref="F10:H10"/>
    <mergeCell ref="C3:I3"/>
    <mergeCell ref="C4:I4"/>
    <mergeCell ref="C5:I5"/>
    <mergeCell ref="C6:I6"/>
    <mergeCell ref="F9:H9"/>
  </mergeCells>
  <conditionalFormatting sqref="B39:B40">
    <cfRule type="expression" dxfId="3" priority="3" stopIfTrue="1">
      <formula>$B$39&lt;0.75</formula>
    </cfRule>
    <cfRule type="expression" dxfId="2" priority="4" stopIfTrue="1">
      <formula>0.75&lt;$B$39</formula>
    </cfRule>
  </conditionalFormatting>
  <conditionalFormatting sqref="B42">
    <cfRule type="expression" dxfId="1" priority="1" stopIfTrue="1">
      <formula>$B$42&gt;1</formula>
    </cfRule>
    <cfRule type="expression" dxfId="0" priority="2" stopIfTrue="1">
      <formula>$B$42&lt;1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</dc:creator>
  <cp:lastModifiedBy>skip</cp:lastModifiedBy>
  <dcterms:created xsi:type="dcterms:W3CDTF">2020-04-27T17:49:14Z</dcterms:created>
  <dcterms:modified xsi:type="dcterms:W3CDTF">2020-05-05T17:22:02Z</dcterms:modified>
</cp:coreProperties>
</file>